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O:\Carol\Clients - Current\Bell, Alyson\! MARITAL BALANCE SHEET\"/>
    </mc:Choice>
  </mc:AlternateContent>
  <xr:revisionPtr revIDLastSave="0" documentId="8_{A62A3955-8C68-4180-9681-7DA991CF3811}" xr6:coauthVersionLast="47" xr6:coauthVersionMax="47" xr10:uidLastSave="{00000000-0000-0000-0000-000000000000}"/>
  <bookViews>
    <workbookView xWindow="-113" yWindow="-113" windowWidth="24267" windowHeight="13023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62" i="1" l="1"/>
  <c r="J62" i="1"/>
  <c r="K61" i="1"/>
  <c r="J61" i="1"/>
  <c r="J60" i="1"/>
  <c r="J59" i="1"/>
  <c r="J58" i="1"/>
  <c r="K57" i="1"/>
  <c r="J57" i="1"/>
  <c r="K56" i="1"/>
  <c r="K55" i="1"/>
  <c r="J55" i="1"/>
  <c r="K54" i="1"/>
  <c r="J54" i="1"/>
  <c r="K53" i="1"/>
  <c r="J53" i="1"/>
  <c r="G65" i="1"/>
  <c r="F65" i="1"/>
  <c r="E65" i="1"/>
  <c r="D65" i="1"/>
  <c r="K64" i="1"/>
  <c r="J64" i="1"/>
  <c r="H64" i="1"/>
  <c r="K63" i="1"/>
  <c r="J63" i="1"/>
  <c r="H63" i="1"/>
  <c r="H62" i="1"/>
  <c r="H61" i="1"/>
  <c r="H60" i="1"/>
  <c r="K60" i="1" s="1"/>
  <c r="H59" i="1"/>
  <c r="K59" i="1" s="1"/>
  <c r="H58" i="1"/>
  <c r="K58" i="1" s="1"/>
  <c r="H57" i="1"/>
  <c r="H56" i="1"/>
  <c r="J56" i="1" s="1"/>
  <c r="H55" i="1"/>
  <c r="H54" i="1"/>
  <c r="H53" i="1"/>
  <c r="K52" i="1"/>
  <c r="H52" i="1"/>
  <c r="J52" i="1" s="1"/>
  <c r="G50" i="1"/>
  <c r="F50" i="1"/>
  <c r="E50" i="1"/>
  <c r="D50" i="1"/>
  <c r="K49" i="1"/>
  <c r="J49" i="1"/>
  <c r="H49" i="1"/>
  <c r="K48" i="1"/>
  <c r="K50" i="1" s="1"/>
  <c r="J48" i="1"/>
  <c r="H48" i="1"/>
  <c r="K47" i="1"/>
  <c r="J47" i="1"/>
  <c r="H47" i="1"/>
  <c r="H50" i="1" s="1"/>
  <c r="G45" i="1"/>
  <c r="F45" i="1"/>
  <c r="E45" i="1"/>
  <c r="D45" i="1"/>
  <c r="K44" i="1"/>
  <c r="J44" i="1"/>
  <c r="H44" i="1"/>
  <c r="K43" i="1"/>
  <c r="K45" i="1" s="1"/>
  <c r="J43" i="1"/>
  <c r="H43" i="1"/>
  <c r="K42" i="1"/>
  <c r="H42" i="1"/>
  <c r="H45" i="1" s="1"/>
  <c r="G40" i="1"/>
  <c r="F40" i="1"/>
  <c r="E40" i="1"/>
  <c r="D40" i="1"/>
  <c r="J39" i="1"/>
  <c r="K39" i="1" s="1"/>
  <c r="H39" i="1"/>
  <c r="J38" i="1"/>
  <c r="H38" i="1"/>
  <c r="K38" i="1" s="1"/>
  <c r="K40" i="1" s="1"/>
  <c r="H37" i="1"/>
  <c r="H36" i="1"/>
  <c r="H40" i="1" s="1"/>
  <c r="I34" i="1"/>
  <c r="G34" i="1"/>
  <c r="F34" i="1"/>
  <c r="E34" i="1"/>
  <c r="D34" i="1"/>
  <c r="H33" i="1"/>
  <c r="K33" i="1" s="1"/>
  <c r="H32" i="1"/>
  <c r="K32" i="1" s="1"/>
  <c r="K31" i="1"/>
  <c r="J31" i="1"/>
  <c r="H31" i="1"/>
  <c r="K30" i="1"/>
  <c r="J30" i="1"/>
  <c r="H30" i="1"/>
  <c r="K29" i="1"/>
  <c r="J29" i="1"/>
  <c r="H29" i="1"/>
  <c r="H34" i="1" s="1"/>
  <c r="G26" i="1"/>
  <c r="F26" i="1"/>
  <c r="E26" i="1"/>
  <c r="D26" i="1"/>
  <c r="K25" i="1"/>
  <c r="K26" i="1" s="1"/>
  <c r="J25" i="1"/>
  <c r="J26" i="1" s="1"/>
  <c r="H25" i="1"/>
  <c r="H26" i="1" s="1"/>
  <c r="G23" i="1"/>
  <c r="F23" i="1"/>
  <c r="D23" i="1"/>
  <c r="K22" i="1"/>
  <c r="J22" i="1"/>
  <c r="H22" i="1"/>
  <c r="K21" i="1"/>
  <c r="J21" i="1"/>
  <c r="H21" i="1"/>
  <c r="K20" i="1"/>
  <c r="J20" i="1"/>
  <c r="H20" i="1"/>
  <c r="K19" i="1"/>
  <c r="J19" i="1"/>
  <c r="H19" i="1"/>
  <c r="K18" i="1"/>
  <c r="J18" i="1"/>
  <c r="H18" i="1"/>
  <c r="H17" i="1"/>
  <c r="K17" i="1" s="1"/>
  <c r="H16" i="1"/>
  <c r="K16" i="1" s="1"/>
  <c r="H15" i="1"/>
  <c r="K15" i="1" s="1"/>
  <c r="J14" i="1"/>
  <c r="H14" i="1"/>
  <c r="I12" i="1"/>
  <c r="I66" i="1" s="1"/>
  <c r="G12" i="1"/>
  <c r="F12" i="1"/>
  <c r="E12" i="1"/>
  <c r="D12" i="1"/>
  <c r="K11" i="1"/>
  <c r="J11" i="1"/>
  <c r="K10" i="1"/>
  <c r="J10" i="1"/>
  <c r="H10" i="1"/>
  <c r="K9" i="1"/>
  <c r="K12" i="1" s="1"/>
  <c r="J9" i="1"/>
  <c r="H9" i="1"/>
  <c r="K8" i="1"/>
  <c r="H8" i="1"/>
  <c r="H12" i="1" s="1"/>
  <c r="K6" i="1"/>
  <c r="E6" i="1"/>
  <c r="D6" i="1"/>
  <c r="K5" i="1"/>
  <c r="H5" i="1"/>
  <c r="H6" i="1" s="1"/>
  <c r="H65" i="1" l="1"/>
  <c r="J40" i="1"/>
  <c r="J17" i="1"/>
  <c r="J5" i="1"/>
  <c r="J6" i="1" s="1"/>
  <c r="J8" i="1"/>
  <c r="J12" i="1" s="1"/>
  <c r="F66" i="1"/>
  <c r="J15" i="1"/>
  <c r="J23" i="1" s="1"/>
  <c r="J42" i="1"/>
  <c r="J45" i="1" s="1"/>
  <c r="G66" i="1"/>
  <c r="J50" i="1"/>
  <c r="E66" i="1"/>
  <c r="H23" i="1"/>
  <c r="J16" i="1"/>
  <c r="J33" i="1"/>
  <c r="H66" i="1"/>
  <c r="D66" i="1"/>
  <c r="J65" i="1"/>
  <c r="K65" i="1"/>
  <c r="K34" i="1"/>
  <c r="K14" i="1"/>
  <c r="K23" i="1" s="1"/>
  <c r="J32" i="1"/>
  <c r="J34" i="1" s="1"/>
  <c r="J66" i="1" l="1"/>
  <c r="K66" i="1"/>
  <c r="K68" i="1" l="1"/>
  <c r="J68" i="1"/>
  <c r="J67" i="1"/>
  <c r="K67" i="1"/>
</calcChain>
</file>

<file path=xl/sharedStrings.xml><?xml version="1.0" encoding="utf-8"?>
<sst xmlns="http://schemas.openxmlformats.org/spreadsheetml/2006/main" count="144" uniqueCount="105">
  <si>
    <t>IRM:  Bell</t>
  </si>
  <si>
    <t>DOM:  10/15/2002</t>
  </si>
  <si>
    <t xml:space="preserve">DOD: </t>
  </si>
  <si>
    <t>Length of Marriage: 20 yrs/3 mos</t>
  </si>
  <si>
    <t>H's Age:  61</t>
  </si>
  <si>
    <t>W's Age:</t>
  </si>
  <si>
    <t>Children's Age(s):  13</t>
  </si>
  <si>
    <t>Asset</t>
  </si>
  <si>
    <t>Account #</t>
  </si>
  <si>
    <t>Titled</t>
  </si>
  <si>
    <t>Current Value</t>
  </si>
  <si>
    <t>Debt</t>
  </si>
  <si>
    <t xml:space="preserve">Husband Separate </t>
  </si>
  <si>
    <t xml:space="preserve">Wife Separate </t>
  </si>
  <si>
    <t>Marital Value</t>
  </si>
  <si>
    <t>Allocation</t>
  </si>
  <si>
    <t>Wife</t>
  </si>
  <si>
    <t>Husband</t>
  </si>
  <si>
    <t>Notes</t>
  </si>
  <si>
    <t>REAL ESTATE</t>
  </si>
  <si>
    <t>Subtotal Real Property</t>
  </si>
  <si>
    <t>MOTOR VEHICLES</t>
  </si>
  <si>
    <t>2011 Ford Flex SEL</t>
  </si>
  <si>
    <t>W</t>
  </si>
  <si>
    <t>2019 Nissan Maxima</t>
  </si>
  <si>
    <t>H</t>
  </si>
  <si>
    <r>
      <rPr>
        <sz val="10"/>
        <color indexed="8"/>
        <rFont val="Cambria"/>
      </rPr>
      <t xml:space="preserve">2019 Subaru Impreza (Julian)
</t>
    </r>
    <r>
      <rPr>
        <sz val="9"/>
        <color indexed="8"/>
        <rFont val="Cambria"/>
      </rPr>
      <t xml:space="preserve">- Subaru Motors Finance xx4400 </t>
    </r>
    <r>
      <rPr>
        <sz val="8"/>
        <color indexed="8"/>
        <rFont val="Cambria"/>
      </rPr>
      <t>(12/17/22)</t>
    </r>
  </si>
  <si>
    <t>Subtotal Motor Vehicles</t>
  </si>
  <si>
    <t>BANK ACCOUNTS</t>
  </si>
  <si>
    <t>xx9619</t>
  </si>
  <si>
    <t>J</t>
  </si>
  <si>
    <t>Split</t>
  </si>
  <si>
    <t>Chase Checking (4/21/23)</t>
  </si>
  <si>
    <t>xx5513</t>
  </si>
  <si>
    <t>Chase Savings (4/21/23)</t>
  </si>
  <si>
    <t>xx0300</t>
  </si>
  <si>
    <t>xx6560</t>
  </si>
  <si>
    <t>Chase Savings (Camryn) (12/26/22)</t>
  </si>
  <si>
    <t>xx5460</t>
  </si>
  <si>
    <t>Chase Savings (Julian) (12/26/22)</t>
  </si>
  <si>
    <t>xx5478</t>
  </si>
  <si>
    <t>Chase Checking (Julian) (12/26/22)</t>
  </si>
  <si>
    <t>xx3791</t>
  </si>
  <si>
    <t>College Fund Savings ($5150.93)4/21/23</t>
  </si>
  <si>
    <t xml:space="preserve">Subtotal Bank Accounts </t>
  </si>
  <si>
    <t>LIFE INSURANCE</t>
  </si>
  <si>
    <t>N/A</t>
  </si>
  <si>
    <t>Subtotal Life Insurance</t>
  </si>
  <si>
    <t>BROKERAGE-INVESTMENT ACCOUNTS</t>
  </si>
  <si>
    <t>ML Money Market Tool Studios (11/30/22)</t>
  </si>
  <si>
    <t>xx6651</t>
  </si>
  <si>
    <t>ML 529 (Julian) (12/16/22)</t>
  </si>
  <si>
    <t>xx9196</t>
  </si>
  <si>
    <t>xx3667</t>
  </si>
  <si>
    <t>ML 529 (Hudson) (12/16/22)</t>
  </si>
  <si>
    <t>xx9198</t>
  </si>
  <si>
    <t>Acorns (4/21/23)</t>
  </si>
  <si>
    <t>xx3437</t>
  </si>
  <si>
    <t>split</t>
  </si>
  <si>
    <t>Stock options granted 9/19/2022</t>
  </si>
  <si>
    <t>NOBO, Inc.</t>
  </si>
  <si>
    <r>
      <rPr>
        <b/>
        <i/>
        <sz val="10"/>
        <color indexed="8"/>
        <rFont val="Cambria"/>
      </rPr>
      <t xml:space="preserve">Subtotal </t>
    </r>
    <r>
      <rPr>
        <b/>
        <i/>
        <sz val="8"/>
        <color indexed="8"/>
        <rFont val="Cambria"/>
      </rPr>
      <t>Brokerage-Investment Accounts</t>
    </r>
  </si>
  <si>
    <t>BUSINESS INTERESTS</t>
  </si>
  <si>
    <t>BOA Chkg Tools Studios (12/26/22)</t>
  </si>
  <si>
    <t>xx4382</t>
  </si>
  <si>
    <t>BOA Svgs Tools Studios(12/26/22)</t>
  </si>
  <si>
    <t>xx3319</t>
  </si>
  <si>
    <t xml:space="preserve">Tool Studios </t>
  </si>
  <si>
    <t>Subtotal Business Insterests</t>
  </si>
  <si>
    <t>RETIREMENT</t>
  </si>
  <si>
    <t>ML IRA (4/21/23)</t>
  </si>
  <si>
    <t>xx8840</t>
  </si>
  <si>
    <t>ML IRA (12/30/22)</t>
  </si>
  <si>
    <t>xx8839</t>
  </si>
  <si>
    <t xml:space="preserve">Subtotal Retirement </t>
  </si>
  <si>
    <t>MISCELLANOUS ASSETS</t>
  </si>
  <si>
    <t>Subtotal Miscellaneous Assets</t>
  </si>
  <si>
    <t>DEBTS</t>
  </si>
  <si>
    <t>Synchrony (4/21/23)</t>
  </si>
  <si>
    <t>xx6754</t>
  </si>
  <si>
    <t>Citicard - Diamond (4/21/23)</t>
  </si>
  <si>
    <t>xx3445</t>
  </si>
  <si>
    <t>Barclay/Apple (4/21/23)</t>
  </si>
  <si>
    <t>xx3556</t>
  </si>
  <si>
    <t>Barclay/Jet Blue (4/21/23)</t>
  </si>
  <si>
    <t>xx9593</t>
  </si>
  <si>
    <t>Chase/UA (4/21/23)</t>
  </si>
  <si>
    <t>xx3249</t>
  </si>
  <si>
    <t>Chase Sapphire</t>
  </si>
  <si>
    <t>xx2303</t>
  </si>
  <si>
    <t>Chase Ink (4/21/23)</t>
  </si>
  <si>
    <t>xx6589</t>
  </si>
  <si>
    <t>BOA Business (11/19/22)</t>
  </si>
  <si>
    <t>xx9913</t>
  </si>
  <si>
    <t>Home Depot (4/21/23)</t>
  </si>
  <si>
    <t>xx7017</t>
  </si>
  <si>
    <t>xx4400</t>
  </si>
  <si>
    <t>Subtotal Unallocated Debt</t>
  </si>
  <si>
    <t>Total Net Assets</t>
  </si>
  <si>
    <t>Percent Division</t>
  </si>
  <si>
    <t>Equalization Payment</t>
  </si>
  <si>
    <r>
      <rPr>
        <sz val="10"/>
        <color indexed="8"/>
        <rFont val="Cambria"/>
      </rPr>
      <t xml:space="preserve">7210 Timothy Place, Niwot, CO
</t>
    </r>
    <r>
      <rPr>
        <sz val="9"/>
        <color indexed="8"/>
        <rFont val="Cambria"/>
      </rPr>
      <t>- roundpoint Mortgage xx0283 (4/21/2023)</t>
    </r>
  </si>
  <si>
    <t>EXHIBIT 4</t>
  </si>
  <si>
    <r>
      <rPr>
        <sz val="10"/>
        <color indexed="8"/>
        <rFont val="Cambria"/>
      </rPr>
      <t xml:space="preserve">Chase Savings </t>
    </r>
    <r>
      <rPr>
        <sz val="10"/>
        <rFont val="Cambria"/>
        <family val="1"/>
      </rPr>
      <t>(4/21/23)</t>
    </r>
  </si>
  <si>
    <t>Subaru (1/17/23) (paid by Patricia bell
(2,727.30)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</si>
</sst>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&quot;$&quot;* #,##0.00&quot; &quot;;&quot; &quot;&quot;$&quot;* \(#,##0.00\);&quot; &quot;&quot;$&quot;* &quot;-&quot;??&quot; &quot;"/>
    <numFmt numFmtId="165" formatCode="&quot;$&quot;#,##0.00"/>
    <numFmt numFmtId="166" formatCode="&quot;$&quot;#,##0"/>
  </numFmts>
  <fonts count="15" x14ac:knownFonts="1">
    <font>
      <sz val="11"/>
      <color indexed="8"/>
      <name val="Calibri"/>
    </font>
    <font>
      <sz val="10"/>
      <color indexed="8"/>
      <name val="Cambria"/>
    </font>
    <font>
      <b/>
      <sz val="10"/>
      <color indexed="8"/>
      <name val="Cambria"/>
    </font>
    <font>
      <b/>
      <i/>
      <sz val="10"/>
      <color indexed="8"/>
      <name val="Cambria"/>
    </font>
    <font>
      <sz val="9"/>
      <color indexed="8"/>
      <name val="Cambria"/>
    </font>
    <font>
      <sz val="8"/>
      <color indexed="8"/>
      <name val="Cambria"/>
    </font>
    <font>
      <b/>
      <sz val="8"/>
      <color indexed="8"/>
      <name val="Cambria"/>
    </font>
    <font>
      <sz val="8"/>
      <color indexed="15"/>
      <name val="Cambria"/>
    </font>
    <font>
      <b/>
      <i/>
      <sz val="8"/>
      <color indexed="8"/>
      <name val="Cambria"/>
    </font>
    <font>
      <i/>
      <sz val="10"/>
      <color indexed="8"/>
      <name val="Cambria"/>
    </font>
    <font>
      <sz val="11"/>
      <color indexed="8"/>
      <name val="Cambria"/>
    </font>
    <font>
      <sz val="18"/>
      <color indexed="8"/>
      <name val="Calibri"/>
      <family val="2"/>
    </font>
    <font>
      <sz val="10"/>
      <name val="Cambria"/>
      <family val="1"/>
    </font>
    <font>
      <sz val="10"/>
      <color indexed="8"/>
      <name val="Cambria"/>
      <family val="1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1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</borders>
  <cellStyleXfs count="1">
    <xf numFmtId="0" fontId="0" fillId="0" borderId="0" applyNumberFormat="0" applyFill="0" applyBorder="0" applyProtection="0"/>
  </cellStyleXfs>
  <cellXfs count="93">
    <xf numFmtId="0" fontId="0" fillId="0" borderId="0" xfId="0"/>
    <xf numFmtId="0" fontId="0" fillId="0" borderId="0" xfId="0" applyNumberFormat="1"/>
    <xf numFmtId="49" fontId="0" fillId="2" borderId="1" xfId="0" applyNumberForma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/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left" vertical="center"/>
    </xf>
    <xf numFmtId="164" fontId="0" fillId="2" borderId="5" xfId="0" applyNumberFormat="1" applyFill="1" applyBorder="1"/>
    <xf numFmtId="164" fontId="0" fillId="2" borderId="4" xfId="0" applyNumberFormat="1" applyFill="1" applyBorder="1" applyAlignment="1">
      <alignment vertical="center"/>
    </xf>
    <xf numFmtId="0" fontId="0" fillId="2" borderId="5" xfId="0" applyFill="1" applyBorder="1"/>
    <xf numFmtId="49" fontId="0" fillId="2" borderId="4" xfId="0" applyNumberFormat="1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165" fontId="0" fillId="2" borderId="4" xfId="0" applyNumberFormat="1" applyFill="1" applyBorder="1" applyAlignment="1">
      <alignment vertical="center" wrapText="1"/>
    </xf>
    <xf numFmtId="165" fontId="0" fillId="2" borderId="4" xfId="0" applyNumberFormat="1" applyFill="1" applyBorder="1" applyAlignment="1">
      <alignment vertical="center"/>
    </xf>
    <xf numFmtId="49" fontId="0" fillId="2" borderId="4" xfId="0" applyNumberFormat="1" applyFill="1" applyBorder="1" applyAlignment="1">
      <alignment vertical="center"/>
    </xf>
    <xf numFmtId="165" fontId="0" fillId="4" borderId="4" xfId="0" applyNumberFormat="1" applyFill="1" applyBorder="1" applyAlignment="1">
      <alignment vertical="center"/>
    </xf>
    <xf numFmtId="165" fontId="0" fillId="5" borderId="4" xfId="0" applyNumberFormat="1" applyFill="1" applyBorder="1" applyAlignment="1">
      <alignment vertical="center"/>
    </xf>
    <xf numFmtId="164" fontId="0" fillId="2" borderId="5" xfId="0" applyNumberFormat="1" applyFill="1" applyBorder="1" applyAlignment="1">
      <alignment wrapText="1"/>
    </xf>
    <xf numFmtId="49" fontId="3" fillId="6" borderId="4" xfId="0" applyNumberFormat="1" applyFont="1" applyFill="1" applyBorder="1" applyAlignment="1">
      <alignment horizontal="right" vertical="center" wrapText="1"/>
    </xf>
    <xf numFmtId="0" fontId="2" fillId="6" borderId="4" xfId="0" applyFont="1" applyFill="1" applyBorder="1" applyAlignment="1">
      <alignment horizontal="center" vertical="center" wrapText="1"/>
    </xf>
    <xf numFmtId="165" fontId="2" fillId="6" borderId="4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left" vertical="center"/>
    </xf>
    <xf numFmtId="164" fontId="6" fillId="2" borderId="4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165" fontId="1" fillId="4" borderId="4" xfId="0" applyNumberFormat="1" applyFont="1" applyFill="1" applyBorder="1" applyAlignment="1">
      <alignment horizontal="center" vertical="center"/>
    </xf>
    <xf numFmtId="165" fontId="1" fillId="5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vertical="center" wrapText="1"/>
    </xf>
    <xf numFmtId="165" fontId="1" fillId="2" borderId="4" xfId="0" applyNumberFormat="1" applyFont="1" applyFill="1" applyBorder="1" applyAlignment="1">
      <alignment horizontal="center" wrapText="1"/>
    </xf>
    <xf numFmtId="165" fontId="1" fillId="2" borderId="4" xfId="0" applyNumberFormat="1" applyFont="1" applyFill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left" vertical="center" wrapText="1"/>
    </xf>
    <xf numFmtId="165" fontId="2" fillId="6" borderId="4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/>
    </xf>
    <xf numFmtId="164" fontId="5" fillId="2" borderId="4" xfId="0" applyNumberFormat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164" fontId="1" fillId="2" borderId="5" xfId="0" applyNumberFormat="1" applyFont="1" applyFill="1" applyBorder="1"/>
    <xf numFmtId="49" fontId="5" fillId="2" borderId="4" xfId="0" applyNumberFormat="1" applyFont="1" applyFill="1" applyBorder="1" applyAlignment="1">
      <alignment horizontal="left" vertical="center" wrapText="1"/>
    </xf>
    <xf numFmtId="14" fontId="2" fillId="6" borderId="4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vertical="center"/>
    </xf>
    <xf numFmtId="14" fontId="5" fillId="2" borderId="4" xfId="0" applyNumberFormat="1" applyFont="1" applyFill="1" applyBorder="1" applyAlignment="1">
      <alignment horizontal="left" vertical="center" wrapText="1"/>
    </xf>
    <xf numFmtId="165" fontId="0" fillId="2" borderId="4" xfId="0" applyNumberFormat="1" applyFill="1" applyBorder="1"/>
    <xf numFmtId="14" fontId="0" fillId="2" borderId="4" xfId="0" applyNumberFormat="1" applyFill="1" applyBorder="1" applyAlignment="1">
      <alignment vertical="center" wrapText="1"/>
    </xf>
    <xf numFmtId="0" fontId="2" fillId="6" borderId="4" xfId="0" applyFont="1" applyFill="1" applyBorder="1" applyAlignment="1">
      <alignment horizontal="right" vertical="center" wrapText="1"/>
    </xf>
    <xf numFmtId="164" fontId="0" fillId="2" borderId="11" xfId="0" applyNumberFormat="1" applyFill="1" applyBorder="1" applyAlignment="1">
      <alignment vertical="center"/>
    </xf>
    <xf numFmtId="164" fontId="0" fillId="2" borderId="1" xfId="0" applyNumberFormat="1" applyFill="1" applyBorder="1"/>
    <xf numFmtId="0" fontId="1" fillId="2" borderId="4" xfId="0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left" vertical="center" wrapText="1"/>
    </xf>
    <xf numFmtId="164" fontId="0" fillId="2" borderId="12" xfId="0" applyNumberFormat="1" applyFill="1" applyBorder="1" applyAlignment="1">
      <alignment vertical="center"/>
    </xf>
    <xf numFmtId="49" fontId="3" fillId="3" borderId="4" xfId="0" applyNumberFormat="1" applyFont="1" applyFill="1" applyBorder="1" applyAlignment="1">
      <alignment horizontal="right"/>
    </xf>
    <xf numFmtId="0" fontId="2" fillId="3" borderId="4" xfId="0" applyFont="1" applyFill="1" applyBorder="1" applyAlignment="1">
      <alignment horizontal="center"/>
    </xf>
    <xf numFmtId="0" fontId="2" fillId="3" borderId="4" xfId="0" applyFont="1" applyFill="1" applyBorder="1"/>
    <xf numFmtId="165" fontId="2" fillId="3" borderId="4" xfId="0" applyNumberFormat="1" applyFont="1" applyFill="1" applyBorder="1" applyAlignment="1">
      <alignment horizontal="center"/>
    </xf>
    <xf numFmtId="165" fontId="2" fillId="3" borderId="7" xfId="0" applyNumberFormat="1" applyFont="1" applyFill="1" applyBorder="1" applyAlignment="1">
      <alignment horizontal="center"/>
    </xf>
    <xf numFmtId="164" fontId="0" fillId="2" borderId="13" xfId="0" applyNumberFormat="1" applyFill="1" applyBorder="1" applyAlignment="1">
      <alignment vertical="center"/>
    </xf>
    <xf numFmtId="0" fontId="0" fillId="2" borderId="14" xfId="0" applyFill="1" applyBorder="1" applyAlignment="1">
      <alignment vertical="center" wrapText="1"/>
    </xf>
    <xf numFmtId="0" fontId="0" fillId="2" borderId="14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9" fontId="0" fillId="2" borderId="4" xfId="0" applyNumberForma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49" fontId="10" fillId="2" borderId="4" xfId="0" applyNumberFormat="1" applyFont="1" applyFill="1" applyBorder="1" applyAlignment="1">
      <alignment vertical="center" wrapText="1"/>
    </xf>
    <xf numFmtId="49" fontId="13" fillId="2" borderId="4" xfId="0" applyNumberFormat="1" applyFont="1" applyFill="1" applyBorder="1" applyAlignment="1">
      <alignment vertical="center" wrapText="1"/>
    </xf>
    <xf numFmtId="49" fontId="14" fillId="2" borderId="4" xfId="0" applyNumberFormat="1" applyFont="1" applyFill="1" applyBorder="1" applyAlignment="1">
      <alignment vertical="center" wrapText="1"/>
    </xf>
    <xf numFmtId="0" fontId="11" fillId="0" borderId="17" xfId="0" applyNumberFormat="1" applyFont="1" applyBorder="1"/>
    <xf numFmtId="0" fontId="11" fillId="0" borderId="17" xfId="0" applyFont="1" applyBorder="1"/>
    <xf numFmtId="49" fontId="1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49" fontId="3" fillId="3" borderId="6" xfId="0" applyNumberFormat="1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49" fontId="9" fillId="3" borderId="4" xfId="0" applyNumberFormat="1" applyFont="1" applyFill="1" applyBorder="1" applyAlignment="1">
      <alignment horizontal="center" vertical="center"/>
    </xf>
    <xf numFmtId="166" fontId="9" fillId="3" borderId="4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14" fontId="3" fillId="3" borderId="8" xfId="0" applyNumberFormat="1" applyFont="1" applyFill="1" applyBorder="1" applyAlignment="1">
      <alignment horizontal="left" vertical="center" wrapText="1"/>
    </xf>
    <xf numFmtId="14" fontId="3" fillId="3" borderId="9" xfId="0" applyNumberFormat="1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49" fontId="0" fillId="0" borderId="4" xfId="0" applyNumberFormat="1" applyFill="1" applyBorder="1" applyAlignment="1">
      <alignment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D8D8D8"/>
      <rgbColor rgb="FFFDE9D9"/>
      <rgbColor rgb="FFD2DAE4"/>
      <rgbColor rgb="FFF2F2F2"/>
      <rgbColor rgb="FFFF0000"/>
      <rgbColor rgb="FFFFFF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9"/>
  <sheetViews>
    <sheetView showGridLines="0" tabSelected="1" view="pageLayout" topLeftCell="A31" zoomScaleNormal="100" workbookViewId="0">
      <selection activeCell="A22" sqref="A22:XFD22"/>
    </sheetView>
  </sheetViews>
  <sheetFormatPr defaultColWidth="9.21875" defaultRowHeight="12.7" customHeight="1" x14ac:dyDescent="0.3"/>
  <cols>
    <col min="1" max="1" width="31.21875" style="1" customWidth="1"/>
    <col min="2" max="2" width="10" style="1" customWidth="1"/>
    <col min="3" max="3" width="6.44140625" style="1" customWidth="1"/>
    <col min="4" max="4" width="15.33203125" style="1" customWidth="1"/>
    <col min="5" max="5" width="14.6640625" style="1" customWidth="1"/>
    <col min="6" max="6" width="14.33203125" style="1" customWidth="1"/>
    <col min="7" max="7" width="12.44140625" style="1" customWidth="1"/>
    <col min="8" max="8" width="15.33203125" style="1" customWidth="1"/>
    <col min="9" max="9" width="10.21875" style="1" customWidth="1"/>
    <col min="10" max="10" width="14.21875" style="1" customWidth="1"/>
    <col min="11" max="11" width="13.33203125" style="1" customWidth="1"/>
    <col min="12" max="12" width="36.21875" style="1" customWidth="1"/>
    <col min="13" max="13" width="50.44140625" style="1" customWidth="1"/>
    <col min="14" max="14" width="9.21875" style="1" customWidth="1"/>
    <col min="15" max="16384" width="9.21875" style="1"/>
  </cols>
  <sheetData>
    <row r="1" spans="1:13" ht="15.05" customHeight="1" x14ac:dyDescent="0.3">
      <c r="A1" s="2" t="s">
        <v>0</v>
      </c>
      <c r="B1" s="78" t="s">
        <v>1</v>
      </c>
      <c r="C1" s="79"/>
      <c r="D1" s="3" t="s">
        <v>2</v>
      </c>
      <c r="E1" s="4" t="s">
        <v>3</v>
      </c>
      <c r="F1" s="5"/>
      <c r="G1" s="3" t="s">
        <v>4</v>
      </c>
      <c r="H1" s="3" t="s">
        <v>5</v>
      </c>
      <c r="I1" s="5"/>
      <c r="J1" s="3" t="s">
        <v>6</v>
      </c>
      <c r="K1" s="5"/>
      <c r="L1" s="5"/>
      <c r="M1" s="6"/>
    </row>
    <row r="2" spans="1:13" ht="8" customHeight="1" x14ac:dyDescent="0.3">
      <c r="A2" s="7"/>
      <c r="B2" s="7"/>
      <c r="C2" s="7"/>
      <c r="D2" s="8"/>
      <c r="E2" s="8"/>
      <c r="F2" s="8"/>
      <c r="G2" s="8"/>
      <c r="H2" s="8"/>
      <c r="I2" s="8"/>
      <c r="J2" s="8"/>
      <c r="K2" s="8"/>
      <c r="L2" s="8"/>
      <c r="M2" s="6"/>
    </row>
    <row r="3" spans="1:13" ht="27.7" customHeight="1" x14ac:dyDescent="0.3">
      <c r="A3" s="9" t="s">
        <v>7</v>
      </c>
      <c r="B3" s="10" t="s">
        <v>8</v>
      </c>
      <c r="C3" s="10" t="s">
        <v>9</v>
      </c>
      <c r="D3" s="11" t="s">
        <v>10</v>
      </c>
      <c r="E3" s="10" t="s">
        <v>11</v>
      </c>
      <c r="F3" s="10" t="s">
        <v>12</v>
      </c>
      <c r="G3" s="10" t="s">
        <v>13</v>
      </c>
      <c r="H3" s="10" t="s">
        <v>14</v>
      </c>
      <c r="I3" s="10" t="s">
        <v>15</v>
      </c>
      <c r="J3" s="10" t="s">
        <v>16</v>
      </c>
      <c r="K3" s="11" t="s">
        <v>17</v>
      </c>
      <c r="L3" s="12" t="s">
        <v>18</v>
      </c>
      <c r="M3" s="13"/>
    </row>
    <row r="4" spans="1:13" ht="15.05" customHeight="1" x14ac:dyDescent="0.3">
      <c r="A4" s="80" t="s">
        <v>19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14"/>
      <c r="M4" s="15"/>
    </row>
    <row r="5" spans="1:13" ht="33.65" customHeight="1" x14ac:dyDescent="0.3">
      <c r="A5" s="73" t="s">
        <v>101</v>
      </c>
      <c r="B5" s="17"/>
      <c r="C5" s="18"/>
      <c r="D5" s="19">
        <v>990000</v>
      </c>
      <c r="E5" s="20">
        <v>-523018.68</v>
      </c>
      <c r="F5" s="20"/>
      <c r="G5" s="20"/>
      <c r="H5" s="20">
        <f>SUM(D5:G5)</f>
        <v>466981.32</v>
      </c>
      <c r="I5" s="21" t="s">
        <v>16</v>
      </c>
      <c r="J5" s="22">
        <f>IF(I5="Wife",H5,IF(I5="Split",H5*0.5,0))</f>
        <v>466981.32</v>
      </c>
      <c r="K5" s="23">
        <f>IF(I5="Husband",H5,IF(I5="Split",H5*0.5,0))</f>
        <v>0</v>
      </c>
      <c r="L5" s="17"/>
      <c r="M5" s="24"/>
    </row>
    <row r="6" spans="1:13" ht="15.05" customHeight="1" x14ac:dyDescent="0.3">
      <c r="A6" s="25" t="s">
        <v>20</v>
      </c>
      <c r="B6" s="26"/>
      <c r="C6" s="26"/>
      <c r="D6" s="27">
        <f>SUM(D5:D5)</f>
        <v>990000</v>
      </c>
      <c r="E6" s="27">
        <f>SUM(E5:E5)</f>
        <v>-523018.68</v>
      </c>
      <c r="F6" s="27"/>
      <c r="G6" s="27"/>
      <c r="H6" s="27">
        <f>SUM(H5:H5)</f>
        <v>466981.32</v>
      </c>
      <c r="I6" s="27"/>
      <c r="J6" s="27">
        <f>SUM(J5:J5)</f>
        <v>466981.32</v>
      </c>
      <c r="K6" s="27">
        <f>SUM(K5:K5)</f>
        <v>0</v>
      </c>
      <c r="L6" s="28"/>
      <c r="M6" s="13"/>
    </row>
    <row r="7" spans="1:13" ht="15.05" customHeight="1" x14ac:dyDescent="0.3">
      <c r="A7" s="84" t="s">
        <v>21</v>
      </c>
      <c r="B7" s="85"/>
      <c r="C7" s="85"/>
      <c r="D7" s="85"/>
      <c r="E7" s="85"/>
      <c r="F7" s="85"/>
      <c r="G7" s="85"/>
      <c r="H7" s="85"/>
      <c r="I7" s="85"/>
      <c r="J7" s="85"/>
      <c r="K7" s="86"/>
      <c r="L7" s="29"/>
      <c r="M7" s="13"/>
    </row>
    <row r="8" spans="1:13" ht="15.05" customHeight="1" x14ac:dyDescent="0.3">
      <c r="A8" s="30" t="s">
        <v>22</v>
      </c>
      <c r="B8" s="18"/>
      <c r="C8" s="31" t="s">
        <v>23</v>
      </c>
      <c r="D8" s="32">
        <v>8000</v>
      </c>
      <c r="E8" s="32"/>
      <c r="F8" s="32"/>
      <c r="G8" s="32"/>
      <c r="H8" s="32">
        <f>D8-E8-G8</f>
        <v>8000</v>
      </c>
      <c r="I8" s="33" t="s">
        <v>16</v>
      </c>
      <c r="J8" s="34">
        <f>IF(I8="Wife",H8,IF(I8="Split",H8*0.5,0))</f>
        <v>8000</v>
      </c>
      <c r="K8" s="35">
        <f>IF(I8="Husband",H8,IF(I8="Split",H8*0.5,0))</f>
        <v>0</v>
      </c>
      <c r="L8" s="29"/>
      <c r="M8" s="13"/>
    </row>
    <row r="9" spans="1:13" ht="15.05" customHeight="1" x14ac:dyDescent="0.3">
      <c r="A9" s="30" t="s">
        <v>24</v>
      </c>
      <c r="B9" s="18"/>
      <c r="C9" s="31" t="s">
        <v>25</v>
      </c>
      <c r="D9" s="32">
        <v>35000</v>
      </c>
      <c r="E9" s="32"/>
      <c r="F9" s="32"/>
      <c r="G9" s="32"/>
      <c r="H9" s="32">
        <f>D9-E9-G9</f>
        <v>35000</v>
      </c>
      <c r="I9" s="33" t="s">
        <v>17</v>
      </c>
      <c r="J9" s="34">
        <f>IF(I9="Wife",H9,IF(I9="Split",H9*0.5,0))</f>
        <v>0</v>
      </c>
      <c r="K9" s="35">
        <f>IF(I9="Husband",H9,IF(I9="Split",H9*0.5,0))</f>
        <v>35000</v>
      </c>
      <c r="L9" s="36"/>
      <c r="M9" s="13"/>
    </row>
    <row r="10" spans="1:13" ht="24.45" customHeight="1" x14ac:dyDescent="0.3">
      <c r="A10" s="30" t="s">
        <v>26</v>
      </c>
      <c r="B10" s="18"/>
      <c r="C10" s="18"/>
      <c r="D10" s="32"/>
      <c r="E10" s="32"/>
      <c r="F10" s="32"/>
      <c r="G10" s="32"/>
      <c r="H10" s="32">
        <f>D10-E10-G10</f>
        <v>0</v>
      </c>
      <c r="I10" s="32"/>
      <c r="J10" s="34">
        <f>IF(I10="Wife",H10,IF(I10="Split",H10*0.5,0))</f>
        <v>0</v>
      </c>
      <c r="K10" s="35">
        <f>IF(I10="Husband",H10,IF(I10="Split",H10*0.5,0))</f>
        <v>0</v>
      </c>
      <c r="L10" s="29"/>
      <c r="M10" s="13"/>
    </row>
    <row r="11" spans="1:13" ht="15.05" customHeight="1" x14ac:dyDescent="0.3">
      <c r="A11" s="37"/>
      <c r="B11" s="18"/>
      <c r="C11" s="18"/>
      <c r="D11" s="38"/>
      <c r="E11" s="39"/>
      <c r="F11" s="39"/>
      <c r="G11" s="40"/>
      <c r="H11" s="39">
        <v>0</v>
      </c>
      <c r="I11" s="39"/>
      <c r="J11" s="34">
        <f>IF(I11="Wife",H11,IF(I11="Split",H11*0.5,0))</f>
        <v>0</v>
      </c>
      <c r="K11" s="35">
        <f>IF(I11="Husband",H11,IF(I11="Split",H11*0.5,0))</f>
        <v>0</v>
      </c>
      <c r="L11" s="29"/>
      <c r="M11" s="13"/>
    </row>
    <row r="12" spans="1:13" ht="15.05" customHeight="1" x14ac:dyDescent="0.3">
      <c r="A12" s="25" t="s">
        <v>27</v>
      </c>
      <c r="B12" s="26"/>
      <c r="C12" s="26"/>
      <c r="D12" s="41">
        <f t="shared" ref="D12:K12" si="0">SUM(D8:D11)</f>
        <v>43000</v>
      </c>
      <c r="E12" s="41">
        <f t="shared" si="0"/>
        <v>0</v>
      </c>
      <c r="F12" s="41">
        <f t="shared" si="0"/>
        <v>0</v>
      </c>
      <c r="G12" s="41">
        <f t="shared" si="0"/>
        <v>0</v>
      </c>
      <c r="H12" s="41">
        <f t="shared" si="0"/>
        <v>43000</v>
      </c>
      <c r="I12" s="41">
        <f t="shared" si="0"/>
        <v>0</v>
      </c>
      <c r="J12" s="41">
        <f t="shared" si="0"/>
        <v>8000</v>
      </c>
      <c r="K12" s="41">
        <f t="shared" si="0"/>
        <v>35000</v>
      </c>
      <c r="L12" s="28"/>
      <c r="M12" s="13"/>
    </row>
    <row r="13" spans="1:13" ht="15.05" customHeight="1" x14ac:dyDescent="0.3">
      <c r="A13" s="84" t="s">
        <v>28</v>
      </c>
      <c r="B13" s="85"/>
      <c r="C13" s="85"/>
      <c r="D13" s="85"/>
      <c r="E13" s="85"/>
      <c r="F13" s="85"/>
      <c r="G13" s="85"/>
      <c r="H13" s="85"/>
      <c r="I13" s="85"/>
      <c r="J13" s="85"/>
      <c r="K13" s="86"/>
      <c r="L13" s="29"/>
      <c r="M13" s="13"/>
    </row>
    <row r="14" spans="1:13" ht="15.05" customHeight="1" x14ac:dyDescent="0.3">
      <c r="A14" s="74" t="s">
        <v>103</v>
      </c>
      <c r="B14" s="16" t="s">
        <v>29</v>
      </c>
      <c r="C14" s="31" t="s">
        <v>30</v>
      </c>
      <c r="D14" s="20">
        <v>2407.13</v>
      </c>
      <c r="E14" s="20"/>
      <c r="F14" s="20"/>
      <c r="G14" s="20"/>
      <c r="H14" s="20">
        <f t="shared" ref="H14:H22" si="1">D14-E14-G14</f>
        <v>2407.13</v>
      </c>
      <c r="I14" s="21" t="s">
        <v>31</v>
      </c>
      <c r="J14" s="22">
        <f t="shared" ref="J14:J22" si="2">IF(I14="Wife",H14,IF(I14="Split",H14*0.5,0))</f>
        <v>1203.5650000000001</v>
      </c>
      <c r="K14" s="23">
        <f t="shared" ref="K14:K22" si="3">IF(I14="Husband",H14,IF(I14="Split",H14*0.5,0))</f>
        <v>1203.5650000000001</v>
      </c>
      <c r="L14" s="42"/>
      <c r="M14" s="13"/>
    </row>
    <row r="15" spans="1:13" ht="15.05" customHeight="1" x14ac:dyDescent="0.3">
      <c r="A15" s="16" t="s">
        <v>32</v>
      </c>
      <c r="B15" s="16" t="s">
        <v>33</v>
      </c>
      <c r="C15" s="31" t="s">
        <v>30</v>
      </c>
      <c r="D15" s="20">
        <v>1955.12</v>
      </c>
      <c r="E15" s="20"/>
      <c r="F15" s="20"/>
      <c r="G15" s="20"/>
      <c r="H15" s="20">
        <f t="shared" si="1"/>
        <v>1955.12</v>
      </c>
      <c r="I15" s="21" t="s">
        <v>31</v>
      </c>
      <c r="J15" s="22">
        <f t="shared" si="2"/>
        <v>977.56</v>
      </c>
      <c r="K15" s="23">
        <f t="shared" si="3"/>
        <v>977.56</v>
      </c>
      <c r="L15" s="43"/>
      <c r="M15" s="13"/>
    </row>
    <row r="16" spans="1:13" ht="15.05" customHeight="1" x14ac:dyDescent="0.3">
      <c r="A16" s="16" t="s">
        <v>34</v>
      </c>
      <c r="B16" s="16" t="s">
        <v>35</v>
      </c>
      <c r="C16" s="31" t="s">
        <v>23</v>
      </c>
      <c r="D16" s="20">
        <v>50.15</v>
      </c>
      <c r="E16" s="20"/>
      <c r="F16" s="20"/>
      <c r="G16" s="20"/>
      <c r="H16" s="20">
        <f t="shared" si="1"/>
        <v>50.15</v>
      </c>
      <c r="I16" s="21" t="s">
        <v>31</v>
      </c>
      <c r="J16" s="22">
        <f t="shared" si="2"/>
        <v>25.074999999999999</v>
      </c>
      <c r="K16" s="23">
        <f t="shared" si="3"/>
        <v>25.074999999999999</v>
      </c>
      <c r="L16" s="43"/>
      <c r="M16" s="13"/>
    </row>
    <row r="17" spans="1:13" ht="15.05" customHeight="1" x14ac:dyDescent="0.3">
      <c r="A17" s="16" t="s">
        <v>32</v>
      </c>
      <c r="B17" s="16" t="s">
        <v>36</v>
      </c>
      <c r="C17" s="31" t="s">
        <v>23</v>
      </c>
      <c r="D17" s="20">
        <v>83.36</v>
      </c>
      <c r="E17" s="20"/>
      <c r="F17" s="20"/>
      <c r="G17" s="20"/>
      <c r="H17" s="20">
        <f t="shared" si="1"/>
        <v>83.36</v>
      </c>
      <c r="I17" s="21" t="s">
        <v>31</v>
      </c>
      <c r="J17" s="22">
        <f t="shared" si="2"/>
        <v>41.68</v>
      </c>
      <c r="K17" s="23">
        <f t="shared" si="3"/>
        <v>41.68</v>
      </c>
      <c r="L17" s="43"/>
      <c r="M17" s="13"/>
    </row>
    <row r="18" spans="1:13" ht="15.05" customHeight="1" x14ac:dyDescent="0.3">
      <c r="A18" s="16" t="s">
        <v>37</v>
      </c>
      <c r="B18" s="16" t="s">
        <v>38</v>
      </c>
      <c r="C18" s="18"/>
      <c r="D18" s="20"/>
      <c r="E18" s="20"/>
      <c r="F18" s="20"/>
      <c r="G18" s="20"/>
      <c r="H18" s="20">
        <f t="shared" si="1"/>
        <v>0</v>
      </c>
      <c r="I18" s="20"/>
      <c r="J18" s="22">
        <f t="shared" si="2"/>
        <v>0</v>
      </c>
      <c r="K18" s="23">
        <f t="shared" si="3"/>
        <v>0</v>
      </c>
      <c r="L18" s="43"/>
      <c r="M18" s="13"/>
    </row>
    <row r="19" spans="1:13" ht="15.05" customHeight="1" x14ac:dyDescent="0.3">
      <c r="A19" s="16" t="s">
        <v>39</v>
      </c>
      <c r="B19" s="16" t="s">
        <v>40</v>
      </c>
      <c r="C19" s="18"/>
      <c r="D19" s="20"/>
      <c r="E19" s="20"/>
      <c r="F19" s="20"/>
      <c r="G19" s="20"/>
      <c r="H19" s="20">
        <f t="shared" si="1"/>
        <v>0</v>
      </c>
      <c r="I19" s="20"/>
      <c r="J19" s="22">
        <f t="shared" si="2"/>
        <v>0</v>
      </c>
      <c r="K19" s="23">
        <f t="shared" si="3"/>
        <v>0</v>
      </c>
      <c r="L19" s="43"/>
      <c r="M19" s="13"/>
    </row>
    <row r="20" spans="1:13" ht="15.05" customHeight="1" x14ac:dyDescent="0.3">
      <c r="A20" s="16" t="s">
        <v>41</v>
      </c>
      <c r="B20" s="16" t="s">
        <v>42</v>
      </c>
      <c r="C20" s="18"/>
      <c r="D20" s="20"/>
      <c r="E20" s="20"/>
      <c r="F20" s="20"/>
      <c r="G20" s="20"/>
      <c r="H20" s="20">
        <f t="shared" si="1"/>
        <v>0</v>
      </c>
      <c r="I20" s="20"/>
      <c r="J20" s="22">
        <f t="shared" si="2"/>
        <v>0</v>
      </c>
      <c r="K20" s="23">
        <f t="shared" si="3"/>
        <v>0</v>
      </c>
      <c r="L20" s="43"/>
      <c r="M20" s="13"/>
    </row>
    <row r="21" spans="1:13" ht="15.05" customHeight="1" x14ac:dyDescent="0.3">
      <c r="A21" s="92" t="s">
        <v>43</v>
      </c>
      <c r="B21" s="17"/>
      <c r="C21" s="18"/>
      <c r="D21" s="20"/>
      <c r="E21" s="20"/>
      <c r="F21" s="20"/>
      <c r="G21" s="20"/>
      <c r="H21" s="20">
        <f t="shared" si="1"/>
        <v>0</v>
      </c>
      <c r="I21" s="20"/>
      <c r="J21" s="22">
        <f t="shared" si="2"/>
        <v>0</v>
      </c>
      <c r="K21" s="23">
        <f t="shared" si="3"/>
        <v>0</v>
      </c>
      <c r="L21" s="43"/>
      <c r="M21" s="13"/>
    </row>
    <row r="22" spans="1:13" ht="15.05" customHeight="1" x14ac:dyDescent="0.3">
      <c r="A22" s="44"/>
      <c r="B22" s="17"/>
      <c r="C22" s="18"/>
      <c r="D22" s="20"/>
      <c r="E22" s="20"/>
      <c r="F22" s="20"/>
      <c r="G22" s="20"/>
      <c r="H22" s="20">
        <f t="shared" si="1"/>
        <v>0</v>
      </c>
      <c r="I22" s="20"/>
      <c r="J22" s="22">
        <f t="shared" si="2"/>
        <v>0</v>
      </c>
      <c r="K22" s="23">
        <f t="shared" si="3"/>
        <v>0</v>
      </c>
      <c r="L22" s="43"/>
      <c r="M22" s="13"/>
    </row>
    <row r="23" spans="1:13" ht="15.05" customHeight="1" x14ac:dyDescent="0.3">
      <c r="A23" s="25" t="s">
        <v>44</v>
      </c>
      <c r="B23" s="26"/>
      <c r="C23" s="26"/>
      <c r="D23" s="41">
        <f>SUM(D14:D22)</f>
        <v>4495.7599999999993</v>
      </c>
      <c r="E23" s="41"/>
      <c r="F23" s="41">
        <f>SUM(F14:F22)</f>
        <v>0</v>
      </c>
      <c r="G23" s="41">
        <f>SUM(G14:G22)</f>
        <v>0</v>
      </c>
      <c r="H23" s="41">
        <f>SUM(H14:H22)</f>
        <v>4495.7599999999993</v>
      </c>
      <c r="I23" s="41"/>
      <c r="J23" s="41">
        <f>SUM(J14:J22)</f>
        <v>2247.8799999999997</v>
      </c>
      <c r="K23" s="41">
        <f>SUM(K14:K22)</f>
        <v>2247.8799999999997</v>
      </c>
      <c r="L23" s="29"/>
      <c r="M23" s="13"/>
    </row>
    <row r="24" spans="1:13" ht="15.05" customHeight="1" x14ac:dyDescent="0.3">
      <c r="A24" s="89" t="s">
        <v>45</v>
      </c>
      <c r="B24" s="90"/>
      <c r="C24" s="90"/>
      <c r="D24" s="90"/>
      <c r="E24" s="90"/>
      <c r="F24" s="90"/>
      <c r="G24" s="90"/>
      <c r="H24" s="90"/>
      <c r="I24" s="90"/>
      <c r="J24" s="90"/>
      <c r="K24" s="91"/>
      <c r="L24" s="28"/>
      <c r="M24" s="13"/>
    </row>
    <row r="25" spans="1:13" ht="15.05" customHeight="1" x14ac:dyDescent="0.3">
      <c r="A25" s="16" t="s">
        <v>46</v>
      </c>
      <c r="B25" s="17"/>
      <c r="C25" s="18"/>
      <c r="D25" s="20"/>
      <c r="E25" s="20"/>
      <c r="F25" s="20"/>
      <c r="G25" s="20"/>
      <c r="H25" s="20">
        <f>D25-F25-G25</f>
        <v>0</v>
      </c>
      <c r="I25" s="20"/>
      <c r="J25" s="22">
        <f>IF(I25="Wife",H25,IF(I25="Split",H25*0.5,0))</f>
        <v>0</v>
      </c>
      <c r="K25" s="23">
        <f>IF(I25="Husband",H25,IF(I25="Split",H25*0.5,0))</f>
        <v>0</v>
      </c>
      <c r="L25" s="14"/>
      <c r="M25" s="13"/>
    </row>
    <row r="26" spans="1:13" ht="15.05" customHeight="1" x14ac:dyDescent="0.3">
      <c r="A26" s="25" t="s">
        <v>47</v>
      </c>
      <c r="B26" s="26"/>
      <c r="C26" s="26"/>
      <c r="D26" s="41">
        <f>SUM(D25:D25)</f>
        <v>0</v>
      </c>
      <c r="E26" s="41">
        <f>SUM(E25:E25)</f>
        <v>0</v>
      </c>
      <c r="F26" s="41">
        <f>SUM(F25:F25)</f>
        <v>0</v>
      </c>
      <c r="G26" s="41">
        <f>SUM(G25:G25)</f>
        <v>0</v>
      </c>
      <c r="H26" s="41">
        <f>SUM(H25:H25)</f>
        <v>0</v>
      </c>
      <c r="I26" s="41"/>
      <c r="J26" s="41">
        <f>SUM(J25:J25)</f>
        <v>0</v>
      </c>
      <c r="K26" s="41">
        <f>SUM(K25:K25)</f>
        <v>0</v>
      </c>
      <c r="L26" s="14"/>
      <c r="M26" s="15"/>
    </row>
    <row r="27" spans="1:13" ht="18" customHeight="1" x14ac:dyDescent="0.3">
      <c r="A27" s="89" t="s">
        <v>48</v>
      </c>
      <c r="B27" s="90"/>
      <c r="C27" s="90"/>
      <c r="D27" s="90"/>
      <c r="E27" s="90"/>
      <c r="F27" s="90"/>
      <c r="G27" s="90"/>
      <c r="H27" s="90"/>
      <c r="I27" s="90"/>
      <c r="J27" s="90"/>
      <c r="K27" s="91"/>
      <c r="L27" s="28"/>
      <c r="M27" s="13"/>
    </row>
    <row r="28" spans="1:13" ht="25.55" customHeight="1" x14ac:dyDescent="0.3">
      <c r="A28" s="30" t="s">
        <v>49</v>
      </c>
      <c r="B28" s="31" t="s">
        <v>50</v>
      </c>
      <c r="C28" s="18"/>
      <c r="D28" s="39"/>
      <c r="E28" s="40"/>
      <c r="F28" s="32"/>
      <c r="G28" s="39"/>
      <c r="H28" s="32"/>
      <c r="I28" s="32"/>
      <c r="J28" s="34"/>
      <c r="K28" s="35"/>
      <c r="L28" s="45"/>
      <c r="M28" s="13"/>
    </row>
    <row r="29" spans="1:13" ht="15.05" customHeight="1" x14ac:dyDescent="0.3">
      <c r="A29" s="30" t="s">
        <v>51</v>
      </c>
      <c r="B29" s="31" t="s">
        <v>52</v>
      </c>
      <c r="C29" s="18"/>
      <c r="D29" s="39"/>
      <c r="E29" s="40"/>
      <c r="F29" s="39"/>
      <c r="G29" s="39"/>
      <c r="H29" s="32">
        <f>D29-F29-G29</f>
        <v>0</v>
      </c>
      <c r="I29" s="32"/>
      <c r="J29" s="34">
        <f>IF(I29="Wife",H29,IF(I29="Split",H29*0.5,0))</f>
        <v>0</v>
      </c>
      <c r="K29" s="35">
        <f>IF(I29="Husband",H29,IF(I29="Split",H29*0.5,0))</f>
        <v>0</v>
      </c>
      <c r="L29" s="46"/>
      <c r="M29" s="15"/>
    </row>
    <row r="30" spans="1:13" ht="15.05" customHeight="1" x14ac:dyDescent="0.3">
      <c r="A30" s="30" t="s">
        <v>51</v>
      </c>
      <c r="B30" s="31" t="s">
        <v>53</v>
      </c>
      <c r="C30" s="18"/>
      <c r="D30" s="39">
        <v>0</v>
      </c>
      <c r="E30" s="40"/>
      <c r="F30" s="32"/>
      <c r="G30" s="39"/>
      <c r="H30" s="32">
        <f>D30-F30-G30</f>
        <v>0</v>
      </c>
      <c r="I30" s="32"/>
      <c r="J30" s="34">
        <f>IF(I30="Wife",H30,IF(I30="Split",H30*0.5,0))</f>
        <v>0</v>
      </c>
      <c r="K30" s="35">
        <f>IF(I30="Husband",H30,IF(I30="Split",H30*0.5,0))</f>
        <v>0</v>
      </c>
      <c r="L30" s="47"/>
      <c r="M30" s="48"/>
    </row>
    <row r="31" spans="1:13" ht="15.05" customHeight="1" x14ac:dyDescent="0.3">
      <c r="A31" s="30" t="s">
        <v>54</v>
      </c>
      <c r="B31" s="31" t="s">
        <v>55</v>
      </c>
      <c r="C31" s="18"/>
      <c r="D31" s="39">
        <v>0</v>
      </c>
      <c r="E31" s="40"/>
      <c r="F31" s="39"/>
      <c r="G31" s="39"/>
      <c r="H31" s="32">
        <f>D31-F31-G31</f>
        <v>0</v>
      </c>
      <c r="I31" s="32"/>
      <c r="J31" s="34">
        <f>IF(I31="Wife",H31,IF(I31="Split",H31*0.5,0))</f>
        <v>0</v>
      </c>
      <c r="K31" s="35">
        <f>IF(I31="Husband",H31,IF(I31="Split",H31*0.5,0))</f>
        <v>0</v>
      </c>
      <c r="L31" s="47"/>
      <c r="M31" s="48"/>
    </row>
    <row r="32" spans="1:13" ht="15.05" customHeight="1" x14ac:dyDescent="0.3">
      <c r="A32" s="30" t="s">
        <v>56</v>
      </c>
      <c r="B32" s="31" t="s">
        <v>57</v>
      </c>
      <c r="C32" s="18"/>
      <c r="D32" s="39">
        <v>12839.64</v>
      </c>
      <c r="E32" s="40"/>
      <c r="F32" s="39"/>
      <c r="G32" s="39"/>
      <c r="H32" s="32">
        <f>D32-F32-G32</f>
        <v>12839.64</v>
      </c>
      <c r="I32" s="33" t="s">
        <v>58</v>
      </c>
      <c r="J32" s="34">
        <f>IF(I32="Wife",H32,IF(I32="Split",H32*0.5,0))</f>
        <v>6419.82</v>
      </c>
      <c r="K32" s="35">
        <f>IF(I32="Husband",H32,IF(I32="Split",H32*0.5,0))</f>
        <v>6419.82</v>
      </c>
      <c r="L32" s="49" t="s">
        <v>59</v>
      </c>
      <c r="M32" s="48"/>
    </row>
    <row r="33" spans="1:13" ht="15.05" customHeight="1" x14ac:dyDescent="0.3">
      <c r="A33" s="30" t="s">
        <v>60</v>
      </c>
      <c r="B33" s="18"/>
      <c r="C33" s="18"/>
      <c r="D33" s="39">
        <v>100000</v>
      </c>
      <c r="E33" s="40"/>
      <c r="F33" s="39"/>
      <c r="G33" s="39"/>
      <c r="H33" s="32">
        <f>D33-F33-G33</f>
        <v>100000</v>
      </c>
      <c r="I33" s="33" t="s">
        <v>31</v>
      </c>
      <c r="J33" s="34">
        <f>IF(I33="Wife",H33,IF(I33="Split",H33*0.5,0))</f>
        <v>50000</v>
      </c>
      <c r="K33" s="35">
        <f>IF(I33="Husband",H33,IF(I33="Split",H33*0.5,0))</f>
        <v>50000</v>
      </c>
      <c r="L33" s="49" t="s">
        <v>59</v>
      </c>
      <c r="M33" s="48"/>
    </row>
    <row r="34" spans="1:13" ht="13.5" customHeight="1" x14ac:dyDescent="0.3">
      <c r="A34" s="25" t="s">
        <v>61</v>
      </c>
      <c r="B34" s="50"/>
      <c r="C34" s="50"/>
      <c r="D34" s="41">
        <f t="shared" ref="D34:K34" si="4">SUM(D28:D33)</f>
        <v>112839.64</v>
      </c>
      <c r="E34" s="41">
        <f t="shared" si="4"/>
        <v>0</v>
      </c>
      <c r="F34" s="41">
        <f t="shared" si="4"/>
        <v>0</v>
      </c>
      <c r="G34" s="41">
        <f t="shared" si="4"/>
        <v>0</v>
      </c>
      <c r="H34" s="41">
        <f t="shared" si="4"/>
        <v>112839.64</v>
      </c>
      <c r="I34" s="41">
        <f t="shared" si="4"/>
        <v>0</v>
      </c>
      <c r="J34" s="41">
        <f t="shared" si="4"/>
        <v>56419.82</v>
      </c>
      <c r="K34" s="41">
        <f t="shared" si="4"/>
        <v>56419.82</v>
      </c>
      <c r="L34" s="28"/>
      <c r="M34" s="13"/>
    </row>
    <row r="35" spans="1:13" ht="15.05" customHeight="1" x14ac:dyDescent="0.3">
      <c r="A35" s="84" t="s">
        <v>62</v>
      </c>
      <c r="B35" s="87"/>
      <c r="C35" s="87"/>
      <c r="D35" s="87"/>
      <c r="E35" s="87"/>
      <c r="F35" s="87"/>
      <c r="G35" s="87"/>
      <c r="H35" s="87"/>
      <c r="I35" s="87"/>
      <c r="J35" s="87"/>
      <c r="K35" s="88"/>
      <c r="L35" s="28"/>
      <c r="M35" s="13"/>
    </row>
    <row r="36" spans="1:13" ht="15.05" customHeight="1" x14ac:dyDescent="0.3">
      <c r="A36" s="30" t="s">
        <v>63</v>
      </c>
      <c r="B36" s="31" t="s">
        <v>64</v>
      </c>
      <c r="C36" s="31" t="s">
        <v>30</v>
      </c>
      <c r="D36" s="32"/>
      <c r="E36" s="51"/>
      <c r="F36" s="32"/>
      <c r="G36" s="51"/>
      <c r="H36" s="32">
        <f>SUM(D36:G36)</f>
        <v>0</v>
      </c>
      <c r="I36" s="32"/>
      <c r="J36" s="34"/>
      <c r="K36" s="35"/>
      <c r="L36" s="52"/>
      <c r="M36" s="13"/>
    </row>
    <row r="37" spans="1:13" ht="15.05" customHeight="1" x14ac:dyDescent="0.3">
      <c r="A37" s="30" t="s">
        <v>65</v>
      </c>
      <c r="B37" s="31" t="s">
        <v>66</v>
      </c>
      <c r="C37" s="31" t="s">
        <v>30</v>
      </c>
      <c r="D37" s="32"/>
      <c r="E37" s="51"/>
      <c r="F37" s="32"/>
      <c r="G37" s="51"/>
      <c r="H37" s="32">
        <f>SUM(D37:G37)</f>
        <v>0</v>
      </c>
      <c r="I37" s="32"/>
      <c r="J37" s="34"/>
      <c r="K37" s="35"/>
      <c r="L37" s="47"/>
      <c r="M37" s="13"/>
    </row>
    <row r="38" spans="1:13" ht="15.05" customHeight="1" x14ac:dyDescent="0.3">
      <c r="A38" s="30" t="s">
        <v>67</v>
      </c>
      <c r="B38" s="18"/>
      <c r="C38" s="31" t="s">
        <v>25</v>
      </c>
      <c r="D38" s="32">
        <v>276000</v>
      </c>
      <c r="E38" s="51"/>
      <c r="F38" s="32"/>
      <c r="G38" s="51"/>
      <c r="H38" s="32">
        <f>SUM(D38:G38)</f>
        <v>276000</v>
      </c>
      <c r="I38" s="33" t="s">
        <v>17</v>
      </c>
      <c r="J38" s="34">
        <f>IF(I38="Wife",H38,IF(I38="Split",H38*0.5,0))</f>
        <v>0</v>
      </c>
      <c r="K38" s="35">
        <f>IF(I38="Husband",H38,IF(I38="Split",H38*0.5,0))</f>
        <v>276000</v>
      </c>
      <c r="L38" s="52"/>
      <c r="M38" s="13"/>
    </row>
    <row r="39" spans="1:13" ht="15.05" customHeight="1" x14ac:dyDescent="0.3">
      <c r="A39" s="37"/>
      <c r="B39" s="18"/>
      <c r="C39" s="18"/>
      <c r="D39" s="32"/>
      <c r="E39" s="51"/>
      <c r="F39" s="32"/>
      <c r="G39" s="32"/>
      <c r="H39" s="32">
        <f>D39-F39-G39</f>
        <v>0</v>
      </c>
      <c r="I39" s="32"/>
      <c r="J39" s="34">
        <f>IF(I39="Wife",H39,IF(I39="Split",H39*0.48,0))</f>
        <v>0</v>
      </c>
      <c r="K39" s="35">
        <f>H39-J39</f>
        <v>0</v>
      </c>
      <c r="L39" s="46"/>
      <c r="M39" s="24"/>
    </row>
    <row r="40" spans="1:13" ht="15.05" customHeight="1" x14ac:dyDescent="0.3">
      <c r="A40" s="25" t="s">
        <v>68</v>
      </c>
      <c r="B40" s="50"/>
      <c r="C40" s="50"/>
      <c r="D40" s="41">
        <f>SUM(D36:D39)</f>
        <v>276000</v>
      </c>
      <c r="E40" s="41">
        <f>SUM(E36:E39)</f>
        <v>0</v>
      </c>
      <c r="F40" s="41">
        <f>SUM(F36:F39)</f>
        <v>0</v>
      </c>
      <c r="G40" s="41">
        <f>SUM(G36:G39)</f>
        <v>0</v>
      </c>
      <c r="H40" s="41">
        <f>SUM(H36:H39)</f>
        <v>276000</v>
      </c>
      <c r="I40" s="41"/>
      <c r="J40" s="41">
        <f>SUM(J36:J39)</f>
        <v>0</v>
      </c>
      <c r="K40" s="41">
        <f>SUM(K36:K39)</f>
        <v>276000</v>
      </c>
      <c r="L40" s="28"/>
      <c r="M40" s="13"/>
    </row>
    <row r="41" spans="1:13" ht="15.05" customHeight="1" x14ac:dyDescent="0.3">
      <c r="A41" s="84" t="s">
        <v>69</v>
      </c>
      <c r="B41" s="85"/>
      <c r="C41" s="85"/>
      <c r="D41" s="85"/>
      <c r="E41" s="85"/>
      <c r="F41" s="85"/>
      <c r="G41" s="85"/>
      <c r="H41" s="85"/>
      <c r="I41" s="85"/>
      <c r="J41" s="85"/>
      <c r="K41" s="86"/>
      <c r="L41" s="14"/>
      <c r="M41" s="15"/>
    </row>
    <row r="42" spans="1:13" ht="14.25" customHeight="1" x14ac:dyDescent="0.3">
      <c r="A42" s="16" t="s">
        <v>70</v>
      </c>
      <c r="B42" s="16" t="s">
        <v>71</v>
      </c>
      <c r="C42" s="31" t="s">
        <v>23</v>
      </c>
      <c r="D42" s="53">
        <v>13495.07</v>
      </c>
      <c r="E42" s="20"/>
      <c r="F42" s="20"/>
      <c r="G42" s="20"/>
      <c r="H42" s="20">
        <f>D42</f>
        <v>13495.07</v>
      </c>
      <c r="I42" s="21" t="s">
        <v>16</v>
      </c>
      <c r="J42" s="22">
        <f>IF(I42="Wife",H42,IF(I42="Split",H42*0.5,0))</f>
        <v>13495.07</v>
      </c>
      <c r="K42" s="23">
        <f>IF(I42="Husband",H42,IF(I42="Split",H42*0.5,0))</f>
        <v>0</v>
      </c>
      <c r="L42" s="54"/>
      <c r="M42" s="13"/>
    </row>
    <row r="43" spans="1:13" ht="14.25" customHeight="1" x14ac:dyDescent="0.3">
      <c r="A43" s="16" t="s">
        <v>72</v>
      </c>
      <c r="B43" s="16" t="s">
        <v>73</v>
      </c>
      <c r="C43" s="31" t="s">
        <v>25</v>
      </c>
      <c r="D43" s="20">
        <v>13420.48</v>
      </c>
      <c r="E43" s="20"/>
      <c r="F43" s="20"/>
      <c r="G43" s="20"/>
      <c r="H43" s="20">
        <f>D43</f>
        <v>13420.48</v>
      </c>
      <c r="I43" s="21" t="s">
        <v>17</v>
      </c>
      <c r="J43" s="22">
        <f>IF(I43="Wife",H43,IF(I43="Split",H43*0.5,0))</f>
        <v>0</v>
      </c>
      <c r="K43" s="23">
        <f>IF(I43="Husband",H43,IF(I43="Split",H43*0.5,0))</f>
        <v>13420.48</v>
      </c>
      <c r="L43" s="54"/>
      <c r="M43" s="13"/>
    </row>
    <row r="44" spans="1:13" ht="14.25" customHeight="1" x14ac:dyDescent="0.3">
      <c r="A44" s="17"/>
      <c r="B44" s="17"/>
      <c r="C44" s="18"/>
      <c r="D44" s="20"/>
      <c r="E44" s="20"/>
      <c r="F44" s="20"/>
      <c r="G44" s="20"/>
      <c r="H44" s="20">
        <f>D44</f>
        <v>0</v>
      </c>
      <c r="I44" s="20"/>
      <c r="J44" s="22">
        <f>IF(I44="Wife",H44,IF(I44="Split",H44*0.5,0))</f>
        <v>0</v>
      </c>
      <c r="K44" s="23">
        <f>IF(I44="Husband",H44,IF(I44="Split",H44*0.5,0))</f>
        <v>0</v>
      </c>
      <c r="L44" s="54"/>
      <c r="M44" s="13"/>
    </row>
    <row r="45" spans="1:13" ht="13.5" customHeight="1" x14ac:dyDescent="0.3">
      <c r="A45" s="25" t="s">
        <v>74</v>
      </c>
      <c r="B45" s="50"/>
      <c r="C45" s="50"/>
      <c r="D45" s="41">
        <f>SUM(D42:D44)</f>
        <v>26915.55</v>
      </c>
      <c r="E45" s="41">
        <f>SUM(E42:E44)</f>
        <v>0</v>
      </c>
      <c r="F45" s="41">
        <f>SUM(F42:F44)</f>
        <v>0</v>
      </c>
      <c r="G45" s="41">
        <f>SUM(G42:G44)</f>
        <v>0</v>
      </c>
      <c r="H45" s="41">
        <f>SUM(H42:H44)</f>
        <v>26915.55</v>
      </c>
      <c r="I45" s="41"/>
      <c r="J45" s="41">
        <f>SUM(J42:J44)</f>
        <v>13495.07</v>
      </c>
      <c r="K45" s="41">
        <f>SUM(K42:K44)</f>
        <v>13420.48</v>
      </c>
      <c r="L45" s="28"/>
      <c r="M45" s="13"/>
    </row>
    <row r="46" spans="1:13" ht="15.05" customHeight="1" x14ac:dyDescent="0.3">
      <c r="A46" s="84" t="s">
        <v>75</v>
      </c>
      <c r="B46" s="85"/>
      <c r="C46" s="85"/>
      <c r="D46" s="85"/>
      <c r="E46" s="85"/>
      <c r="F46" s="85"/>
      <c r="G46" s="85"/>
      <c r="H46" s="85"/>
      <c r="I46" s="85"/>
      <c r="J46" s="85"/>
      <c r="K46" s="86"/>
      <c r="L46" s="14"/>
      <c r="M46" s="15"/>
    </row>
    <row r="47" spans="1:13" ht="14.25" customHeight="1" x14ac:dyDescent="0.3">
      <c r="A47" s="17"/>
      <c r="B47" s="17"/>
      <c r="C47" s="18"/>
      <c r="D47" s="53"/>
      <c r="E47" s="20"/>
      <c r="F47" s="20"/>
      <c r="G47" s="20"/>
      <c r="H47" s="20">
        <f>D47</f>
        <v>0</v>
      </c>
      <c r="I47" s="20"/>
      <c r="J47" s="22">
        <f>IF(I47="Wife",H47,IF(I47="Split",H47*0.5,0))</f>
        <v>0</v>
      </c>
      <c r="K47" s="23">
        <f>IF(I47="Husband",H47,IF(I47="Split",H47*0.5,0))</f>
        <v>0</v>
      </c>
      <c r="L47" s="54"/>
      <c r="M47" s="13"/>
    </row>
    <row r="48" spans="1:13" ht="15.05" customHeight="1" x14ac:dyDescent="0.3">
      <c r="A48" s="17"/>
      <c r="B48" s="17"/>
      <c r="C48" s="18"/>
      <c r="D48" s="20"/>
      <c r="E48" s="20"/>
      <c r="F48" s="20"/>
      <c r="G48" s="20"/>
      <c r="H48" s="20">
        <f>D48</f>
        <v>0</v>
      </c>
      <c r="I48" s="20"/>
      <c r="J48" s="22">
        <f>IF(I48="Wife",H48,IF(I48="Split",H48*0.5,0))</f>
        <v>0</v>
      </c>
      <c r="K48" s="23">
        <f>IF(I48="Husband",H48,IF(I48="Split",H48*0.5,0))</f>
        <v>0</v>
      </c>
      <c r="L48" s="14"/>
      <c r="M48" s="13"/>
    </row>
    <row r="49" spans="1:13" ht="15.05" customHeight="1" x14ac:dyDescent="0.3">
      <c r="A49" s="17"/>
      <c r="B49" s="17"/>
      <c r="C49" s="18"/>
      <c r="D49" s="20"/>
      <c r="E49" s="20"/>
      <c r="F49" s="20"/>
      <c r="G49" s="20"/>
      <c r="H49" s="20">
        <f>D49</f>
        <v>0</v>
      </c>
      <c r="I49" s="20"/>
      <c r="J49" s="22">
        <f>IF(I49="Wife",H49,IF(I49="Split",H49*0.5,0))</f>
        <v>0</v>
      </c>
      <c r="K49" s="23">
        <f>IF(I49="Husband",H49,IF(I49="Split",H49*0.5,0))</f>
        <v>0</v>
      </c>
      <c r="L49" s="54"/>
      <c r="M49" s="13"/>
    </row>
    <row r="50" spans="1:13" ht="15.05" customHeight="1" x14ac:dyDescent="0.3">
      <c r="A50" s="25" t="s">
        <v>76</v>
      </c>
      <c r="B50" s="26"/>
      <c r="C50" s="55"/>
      <c r="D50" s="41">
        <f>SUM(D47:D49)</f>
        <v>0</v>
      </c>
      <c r="E50" s="41">
        <f>SUM(E47:E49)</f>
        <v>0</v>
      </c>
      <c r="F50" s="41">
        <f>SUM(F47:F49)</f>
        <v>0</v>
      </c>
      <c r="G50" s="41">
        <f>SUM(G47:G49)</f>
        <v>0</v>
      </c>
      <c r="H50" s="41">
        <f>SUM(H47:H49)</f>
        <v>0</v>
      </c>
      <c r="I50" s="41"/>
      <c r="J50" s="41">
        <f>SUM(J47:J49)</f>
        <v>0</v>
      </c>
      <c r="K50" s="41">
        <f>SUM(K47:K49)</f>
        <v>0</v>
      </c>
      <c r="L50" s="56"/>
      <c r="M50" s="57"/>
    </row>
    <row r="51" spans="1:13" ht="15.05" customHeight="1" x14ac:dyDescent="0.3">
      <c r="A51" s="84" t="s">
        <v>77</v>
      </c>
      <c r="B51" s="85"/>
      <c r="C51" s="85"/>
      <c r="D51" s="85"/>
      <c r="E51" s="85"/>
      <c r="F51" s="85"/>
      <c r="G51" s="85"/>
      <c r="H51" s="85"/>
      <c r="I51" s="85"/>
      <c r="J51" s="85"/>
      <c r="K51" s="86"/>
      <c r="L51" s="14"/>
      <c r="M51" s="15"/>
    </row>
    <row r="52" spans="1:13" ht="15.05" customHeight="1" x14ac:dyDescent="0.3">
      <c r="A52" s="16" t="s">
        <v>78</v>
      </c>
      <c r="B52" s="16" t="s">
        <v>79</v>
      </c>
      <c r="C52" s="31" t="s">
        <v>23</v>
      </c>
      <c r="D52" s="20">
        <v>5474.4</v>
      </c>
      <c r="E52" s="20"/>
      <c r="F52" s="20"/>
      <c r="G52" s="20"/>
      <c r="H52" s="20">
        <f t="shared" ref="H52:H63" si="5">D52</f>
        <v>5474.4</v>
      </c>
      <c r="I52" s="20" t="s">
        <v>16</v>
      </c>
      <c r="J52" s="22">
        <f t="shared" ref="J52:J64" si="6">IF(I52="Wife",H52,IF(I52="Split",H52*0.5,0))</f>
        <v>5474.4</v>
      </c>
      <c r="K52" s="23">
        <f t="shared" ref="K52:K64" si="7">IF(I52="Husband",H52,IF(I52="Split",H52*0.5,0))</f>
        <v>0</v>
      </c>
      <c r="L52" s="14"/>
      <c r="M52" s="13"/>
    </row>
    <row r="53" spans="1:13" ht="15.05" customHeight="1" x14ac:dyDescent="0.3">
      <c r="A53" s="16" t="s">
        <v>80</v>
      </c>
      <c r="B53" s="16" t="s">
        <v>81</v>
      </c>
      <c r="C53" s="31" t="s">
        <v>23</v>
      </c>
      <c r="D53" s="19"/>
      <c r="E53" s="20"/>
      <c r="F53" s="20"/>
      <c r="G53" s="20"/>
      <c r="H53" s="20">
        <f t="shared" si="5"/>
        <v>0</v>
      </c>
      <c r="I53" s="20" t="s">
        <v>16</v>
      </c>
      <c r="J53" s="22">
        <f t="shared" ref="J53:J62" si="8">IF(I53="Wife",H53,IF(I53="Split",H53*0.5,0))</f>
        <v>0</v>
      </c>
      <c r="K53" s="23">
        <f t="shared" ref="K53:K62" si="9">IF(I53="Husband",H53,IF(I53="Split",H53*0.5,0))</f>
        <v>0</v>
      </c>
      <c r="L53" s="29"/>
      <c r="M53" s="13"/>
    </row>
    <row r="54" spans="1:13" ht="15.05" customHeight="1" x14ac:dyDescent="0.3">
      <c r="A54" s="16" t="s">
        <v>82</v>
      </c>
      <c r="B54" s="16" t="s">
        <v>83</v>
      </c>
      <c r="C54" s="31" t="s">
        <v>25</v>
      </c>
      <c r="D54" s="20">
        <v>6580</v>
      </c>
      <c r="E54" s="20"/>
      <c r="F54" s="20"/>
      <c r="G54" s="20"/>
      <c r="H54" s="20">
        <f t="shared" si="5"/>
        <v>6580</v>
      </c>
      <c r="I54" s="20" t="s">
        <v>17</v>
      </c>
      <c r="J54" s="22">
        <f t="shared" si="8"/>
        <v>0</v>
      </c>
      <c r="K54" s="23">
        <f t="shared" si="9"/>
        <v>6580</v>
      </c>
      <c r="L54" s="14"/>
      <c r="M54" s="13"/>
    </row>
    <row r="55" spans="1:13" ht="15.05" customHeight="1" x14ac:dyDescent="0.3">
      <c r="A55" s="16" t="s">
        <v>84</v>
      </c>
      <c r="B55" s="16" t="s">
        <v>85</v>
      </c>
      <c r="C55" s="31" t="s">
        <v>25</v>
      </c>
      <c r="D55" s="19">
        <v>1071</v>
      </c>
      <c r="E55" s="20"/>
      <c r="F55" s="20"/>
      <c r="G55" s="20"/>
      <c r="H55" s="20">
        <f t="shared" si="5"/>
        <v>1071</v>
      </c>
      <c r="I55" s="20" t="s">
        <v>17</v>
      </c>
      <c r="J55" s="22">
        <f t="shared" si="8"/>
        <v>0</v>
      </c>
      <c r="K55" s="23">
        <f t="shared" si="9"/>
        <v>1071</v>
      </c>
      <c r="L55" s="29"/>
      <c r="M55" s="13"/>
    </row>
    <row r="56" spans="1:13" ht="15.05" customHeight="1" x14ac:dyDescent="0.3">
      <c r="A56" s="16" t="s">
        <v>86</v>
      </c>
      <c r="B56" s="16" t="s">
        <v>87</v>
      </c>
      <c r="C56" s="31" t="s">
        <v>23</v>
      </c>
      <c r="D56" s="20">
        <v>0</v>
      </c>
      <c r="E56" s="20"/>
      <c r="F56" s="20"/>
      <c r="G56" s="20"/>
      <c r="H56" s="20">
        <f t="shared" si="5"/>
        <v>0</v>
      </c>
      <c r="I56" s="20" t="s">
        <v>16</v>
      </c>
      <c r="J56" s="22">
        <f t="shared" si="8"/>
        <v>0</v>
      </c>
      <c r="K56" s="23">
        <f t="shared" si="9"/>
        <v>0</v>
      </c>
      <c r="L56" s="54"/>
      <c r="M56" s="13"/>
    </row>
    <row r="57" spans="1:13" ht="15.05" customHeight="1" x14ac:dyDescent="0.3">
      <c r="A57" s="16" t="s">
        <v>88</v>
      </c>
      <c r="B57" s="16" t="s">
        <v>89</v>
      </c>
      <c r="C57" s="31" t="s">
        <v>25</v>
      </c>
      <c r="D57" s="20">
        <v>0</v>
      </c>
      <c r="E57" s="20"/>
      <c r="F57" s="20"/>
      <c r="G57" s="20"/>
      <c r="H57" s="20">
        <f t="shared" si="5"/>
        <v>0</v>
      </c>
      <c r="I57" s="20" t="s">
        <v>17</v>
      </c>
      <c r="J57" s="22">
        <f t="shared" si="8"/>
        <v>0</v>
      </c>
      <c r="K57" s="23">
        <f t="shared" si="9"/>
        <v>0</v>
      </c>
      <c r="L57" s="54"/>
      <c r="M57" s="13"/>
    </row>
    <row r="58" spans="1:13" ht="15.05" customHeight="1" x14ac:dyDescent="0.3">
      <c r="A58" s="16" t="s">
        <v>90</v>
      </c>
      <c r="B58" s="16" t="s">
        <v>91</v>
      </c>
      <c r="C58" s="31" t="s">
        <v>25</v>
      </c>
      <c r="D58" s="20">
        <v>0</v>
      </c>
      <c r="E58" s="20"/>
      <c r="F58" s="20"/>
      <c r="G58" s="20"/>
      <c r="H58" s="20">
        <f t="shared" si="5"/>
        <v>0</v>
      </c>
      <c r="I58" s="20" t="s">
        <v>17</v>
      </c>
      <c r="J58" s="22">
        <f t="shared" si="8"/>
        <v>0</v>
      </c>
      <c r="K58" s="23">
        <f t="shared" si="9"/>
        <v>0</v>
      </c>
      <c r="L58" s="14"/>
      <c r="M58" s="13"/>
    </row>
    <row r="59" spans="1:13" ht="15.05" customHeight="1" x14ac:dyDescent="0.3">
      <c r="A59" s="16" t="s">
        <v>92</v>
      </c>
      <c r="B59" s="16" t="s">
        <v>93</v>
      </c>
      <c r="C59" s="31" t="s">
        <v>25</v>
      </c>
      <c r="D59" s="20"/>
      <c r="E59" s="20"/>
      <c r="F59" s="20"/>
      <c r="G59" s="20"/>
      <c r="H59" s="20">
        <f t="shared" si="5"/>
        <v>0</v>
      </c>
      <c r="I59" s="20" t="s">
        <v>17</v>
      </c>
      <c r="J59" s="22">
        <f t="shared" si="8"/>
        <v>0</v>
      </c>
      <c r="K59" s="23">
        <f t="shared" si="9"/>
        <v>0</v>
      </c>
      <c r="L59" s="14"/>
      <c r="M59" s="13"/>
    </row>
    <row r="60" spans="1:13" ht="15.05" customHeight="1" x14ac:dyDescent="0.3">
      <c r="A60" s="16" t="s">
        <v>94</v>
      </c>
      <c r="B60" s="16" t="s">
        <v>95</v>
      </c>
      <c r="C60" s="31" t="s">
        <v>30</v>
      </c>
      <c r="D60" s="20">
        <v>495.48</v>
      </c>
      <c r="E60" s="20"/>
      <c r="F60" s="20"/>
      <c r="G60" s="20"/>
      <c r="H60" s="20">
        <f t="shared" si="5"/>
        <v>495.48</v>
      </c>
      <c r="I60" s="20" t="s">
        <v>17</v>
      </c>
      <c r="J60" s="22">
        <f t="shared" si="8"/>
        <v>0</v>
      </c>
      <c r="K60" s="23">
        <f t="shared" si="9"/>
        <v>495.48</v>
      </c>
      <c r="L60" s="14"/>
      <c r="M60" s="13"/>
    </row>
    <row r="61" spans="1:13" ht="27.55" customHeight="1" x14ac:dyDescent="0.3">
      <c r="A61" s="75" t="s">
        <v>104</v>
      </c>
      <c r="B61" s="16" t="s">
        <v>96</v>
      </c>
      <c r="C61" s="18"/>
      <c r="D61" s="20"/>
      <c r="E61" s="20"/>
      <c r="F61" s="20"/>
      <c r="G61" s="20"/>
      <c r="H61" s="20">
        <f t="shared" si="5"/>
        <v>0</v>
      </c>
      <c r="I61" s="20"/>
      <c r="J61" s="22">
        <f t="shared" si="8"/>
        <v>0</v>
      </c>
      <c r="K61" s="23">
        <f t="shared" si="9"/>
        <v>0</v>
      </c>
      <c r="L61" s="14"/>
      <c r="M61" s="13"/>
    </row>
    <row r="62" spans="1:13" ht="15.05" customHeight="1" x14ac:dyDescent="0.3">
      <c r="A62" s="17"/>
      <c r="B62" s="17"/>
      <c r="C62" s="18"/>
      <c r="D62" s="20"/>
      <c r="E62" s="20"/>
      <c r="F62" s="20"/>
      <c r="G62" s="20"/>
      <c r="H62" s="20">
        <f t="shared" si="5"/>
        <v>0</v>
      </c>
      <c r="I62" s="20"/>
      <c r="J62" s="22">
        <f t="shared" si="8"/>
        <v>0</v>
      </c>
      <c r="K62" s="23">
        <f t="shared" si="9"/>
        <v>0</v>
      </c>
      <c r="L62" s="14"/>
      <c r="M62" s="13"/>
    </row>
    <row r="63" spans="1:13" ht="15.05" customHeight="1" x14ac:dyDescent="0.3">
      <c r="A63" s="17"/>
      <c r="B63" s="17"/>
      <c r="C63" s="18"/>
      <c r="D63" s="20"/>
      <c r="E63" s="20"/>
      <c r="F63" s="20"/>
      <c r="G63" s="20"/>
      <c r="H63" s="20">
        <f t="shared" si="5"/>
        <v>0</v>
      </c>
      <c r="I63" s="20"/>
      <c r="J63" s="22">
        <f t="shared" si="6"/>
        <v>0</v>
      </c>
      <c r="K63" s="23">
        <f t="shared" si="7"/>
        <v>0</v>
      </c>
      <c r="L63" s="14"/>
      <c r="M63" s="13"/>
    </row>
    <row r="64" spans="1:13" ht="15.05" customHeight="1" x14ac:dyDescent="0.3">
      <c r="A64" s="37"/>
      <c r="B64" s="31"/>
      <c r="C64" s="18"/>
      <c r="D64" s="58"/>
      <c r="E64" s="39"/>
      <c r="F64" s="59"/>
      <c r="G64" s="59"/>
      <c r="H64" s="39">
        <f>SUM(D64:G64)</f>
        <v>0</v>
      </c>
      <c r="I64" s="39"/>
      <c r="J64" s="34">
        <f t="shared" si="6"/>
        <v>0</v>
      </c>
      <c r="K64" s="35">
        <f t="shared" si="7"/>
        <v>0</v>
      </c>
      <c r="L64" s="47"/>
      <c r="M64" s="13"/>
    </row>
    <row r="65" spans="1:13" ht="15.05" customHeight="1" x14ac:dyDescent="0.3">
      <c r="A65" s="25" t="s">
        <v>97</v>
      </c>
      <c r="B65" s="26"/>
      <c r="C65" s="55"/>
      <c r="D65" s="41">
        <f>SUM(D52:D64)</f>
        <v>13620.88</v>
      </c>
      <c r="E65" s="41">
        <f>SUM(E52:E64)</f>
        <v>0</v>
      </c>
      <c r="F65" s="41">
        <f>SUM(F52:F64)</f>
        <v>0</v>
      </c>
      <c r="G65" s="41">
        <f>SUM(G52:G64)</f>
        <v>0</v>
      </c>
      <c r="H65" s="41">
        <f>SUM(H52:H64)</f>
        <v>13620.88</v>
      </c>
      <c r="I65" s="41"/>
      <c r="J65" s="41">
        <f>SUM(J52:J64)</f>
        <v>5474.4</v>
      </c>
      <c r="K65" s="41">
        <f>SUM(K52:K64)</f>
        <v>8146.48</v>
      </c>
      <c r="L65" s="60"/>
      <c r="M65" s="57"/>
    </row>
    <row r="66" spans="1:13" ht="15.05" customHeight="1" x14ac:dyDescent="0.3">
      <c r="A66" s="61" t="s">
        <v>98</v>
      </c>
      <c r="B66" s="62"/>
      <c r="C66" s="63"/>
      <c r="D66" s="64">
        <f>SUM(D6+D12+D23+D26+D34+D40+D45+D50+D65)</f>
        <v>1466871.8299999998</v>
      </c>
      <c r="E66" s="64">
        <f>SUM(E6+E12+E23+E26+E34+E40+E45+E50+E65)</f>
        <v>-523018.68</v>
      </c>
      <c r="F66" s="64">
        <f>SUM(F6+F12+F23+F26+F34+F40+F45+F50+F65)</f>
        <v>0</v>
      </c>
      <c r="G66" s="64">
        <f>SUM(G6+G12+G23+G26+G34+G40+G45+G50+G65)</f>
        <v>0</v>
      </c>
      <c r="H66" s="64">
        <f>SUM(H6+H12+H23+H26+H34+H40+H45+H50+H65)</f>
        <v>943853.15</v>
      </c>
      <c r="I66" s="64">
        <f>SUM(I6+I12+I23+I26+I34+I40+I45+I50+I65)</f>
        <v>0</v>
      </c>
      <c r="J66" s="64">
        <f>SUM(J6+J12+J23+J26+J34+J40+J45+J50+J65)</f>
        <v>552618.49</v>
      </c>
      <c r="K66" s="65">
        <f>SUM(K6+K12+K23+K26+K34+K40+K45+K50+K65)</f>
        <v>391234.66</v>
      </c>
      <c r="L66" s="66"/>
      <c r="M66" s="57"/>
    </row>
    <row r="67" spans="1:13" ht="15.05" customHeight="1" x14ac:dyDescent="0.3">
      <c r="A67" s="67"/>
      <c r="B67" s="67"/>
      <c r="C67" s="67"/>
      <c r="D67" s="68"/>
      <c r="E67" s="68"/>
      <c r="F67" s="68"/>
      <c r="G67" s="69"/>
      <c r="H67" s="82" t="s">
        <v>99</v>
      </c>
      <c r="I67" s="83"/>
      <c r="J67" s="70">
        <f>(J66/H66)</f>
        <v>0.58549202277917911</v>
      </c>
      <c r="K67" s="70">
        <f>K66/H66</f>
        <v>0.41450797722082083</v>
      </c>
      <c r="L67" s="71"/>
      <c r="M67" s="6"/>
    </row>
    <row r="68" spans="1:13" ht="15.05" customHeight="1" x14ac:dyDescent="0.3">
      <c r="A68" s="5"/>
      <c r="B68" s="5"/>
      <c r="C68" s="5"/>
      <c r="D68" s="5"/>
      <c r="E68" s="5"/>
      <c r="F68" s="5"/>
      <c r="G68" s="72"/>
      <c r="H68" s="82" t="s">
        <v>100</v>
      </c>
      <c r="I68" s="83"/>
      <c r="J68" s="20">
        <f>(J66+K66)/2-J66</f>
        <v>-80691.915000000037</v>
      </c>
      <c r="K68" s="20">
        <f>(K66+J66)/2-K66</f>
        <v>80691.914999999979</v>
      </c>
      <c r="L68" s="71"/>
      <c r="M68" s="6"/>
    </row>
    <row r="69" spans="1:13" ht="21.3" customHeight="1" x14ac:dyDescent="0.45">
      <c r="E69" s="76" t="s">
        <v>102</v>
      </c>
      <c r="F69" s="77"/>
    </row>
  </sheetData>
  <mergeCells count="13">
    <mergeCell ref="E69:F69"/>
    <mergeCell ref="B1:C1"/>
    <mergeCell ref="A4:K4"/>
    <mergeCell ref="H68:I68"/>
    <mergeCell ref="H67:I67"/>
    <mergeCell ref="A46:K46"/>
    <mergeCell ref="A35:K35"/>
    <mergeCell ref="A7:K7"/>
    <mergeCell ref="A13:K13"/>
    <mergeCell ref="A24:K24"/>
    <mergeCell ref="A27:K27"/>
    <mergeCell ref="A41:K41"/>
    <mergeCell ref="A51:K51"/>
  </mergeCells>
  <pageMargins left="0.25" right="0" top="0" bottom="0" header="0" footer="0"/>
  <pageSetup scale="51" orientation="landscape" r:id="rId1"/>
  <headerFooter>
    <oddHeader>&amp;C&amp;"Calibri,Regular"&amp;11&amp;K000000
&amp;"Calibri,Bold" Marital Balance Sheet&amp;"Calibri,Regular"</oddHeader>
    <oddFooter>&amp;R&amp;"Calibri,Regular"&amp;11&amp;K0000004/21/23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Michele</dc:creator>
  <cp:lastModifiedBy>Carol</cp:lastModifiedBy>
  <dcterms:created xsi:type="dcterms:W3CDTF">2023-05-17T14:13:56Z</dcterms:created>
  <dcterms:modified xsi:type="dcterms:W3CDTF">2023-05-17T14:45:26Z</dcterms:modified>
</cp:coreProperties>
</file>